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sfax\"/>
    </mc:Choice>
  </mc:AlternateContent>
  <bookViews>
    <workbookView xWindow="0" yWindow="0" windowWidth="19200" windowHeight="11190"/>
  </bookViews>
  <sheets>
    <sheet name="Feuil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M17" i="1"/>
  <c r="L17" i="1"/>
  <c r="I17" i="1"/>
  <c r="G17" i="1"/>
  <c r="F17" i="1"/>
  <c r="E17" i="1"/>
  <c r="D17" i="1"/>
  <c r="C17" i="1"/>
  <c r="B17" i="1"/>
  <c r="P16" i="1"/>
  <c r="K16" i="1"/>
  <c r="J16" i="1"/>
  <c r="H16" i="1"/>
  <c r="P15" i="1"/>
  <c r="K15" i="1"/>
  <c r="H15" i="1"/>
  <c r="P14" i="1"/>
  <c r="K14" i="1"/>
  <c r="I14" i="1"/>
  <c r="J14" i="1" s="1"/>
  <c r="H14" i="1"/>
  <c r="H17" i="1" s="1"/>
  <c r="P13" i="1"/>
  <c r="K13" i="1"/>
  <c r="J13" i="1"/>
  <c r="P12" i="1"/>
  <c r="K12" i="1"/>
  <c r="P11" i="1"/>
  <c r="O11" i="1"/>
  <c r="O17" i="1" s="1"/>
  <c r="K11" i="1"/>
  <c r="P10" i="1"/>
  <c r="K10" i="1"/>
  <c r="J10" i="1"/>
  <c r="P9" i="1"/>
  <c r="K9" i="1"/>
  <c r="J9" i="1"/>
  <c r="P8" i="1"/>
  <c r="K8" i="1"/>
  <c r="P7" i="1"/>
  <c r="O7" i="1"/>
  <c r="K7" i="1"/>
  <c r="J7" i="1"/>
  <c r="P6" i="1"/>
  <c r="K6" i="1"/>
  <c r="P5" i="1"/>
  <c r="K5" i="1"/>
  <c r="P4" i="1"/>
  <c r="K4" i="1"/>
  <c r="P3" i="1"/>
  <c r="P17" i="1" s="1"/>
  <c r="K3" i="1"/>
  <c r="K17" i="1" s="1"/>
  <c r="J3" i="1"/>
  <c r="J17" i="1" l="1"/>
</calcChain>
</file>

<file path=xl/sharedStrings.xml><?xml version="1.0" encoding="utf-8"?>
<sst xmlns="http://schemas.openxmlformats.org/spreadsheetml/2006/main" count="31" uniqueCount="31">
  <si>
    <t>المعتمديــة</t>
  </si>
  <si>
    <t>صفاقس الجنوبية</t>
  </si>
  <si>
    <t>طينة</t>
  </si>
  <si>
    <t>ساقية الزيت</t>
  </si>
  <si>
    <t>ساقية الدائر</t>
  </si>
  <si>
    <t>جبنيانة</t>
  </si>
  <si>
    <t>العامرة</t>
  </si>
  <si>
    <t>الحنشة</t>
  </si>
  <si>
    <t>منزل شاكر</t>
  </si>
  <si>
    <t>عقارب</t>
  </si>
  <si>
    <t>المحرس</t>
  </si>
  <si>
    <t xml:space="preserve">بئر علي </t>
  </si>
  <si>
    <t>الصخيرة</t>
  </si>
  <si>
    <t>الغربية</t>
  </si>
  <si>
    <t>قرقنة</t>
  </si>
  <si>
    <t xml:space="preserve">المجمــوع </t>
  </si>
  <si>
    <t>زيتون 2017</t>
  </si>
  <si>
    <t>زيتون 2018</t>
  </si>
  <si>
    <t>زيتون 2019</t>
  </si>
  <si>
    <t>زيتون 2020</t>
  </si>
  <si>
    <t>زيتون 2021</t>
  </si>
  <si>
    <t>لوز 2017</t>
  </si>
  <si>
    <t>لوز 2018</t>
  </si>
  <si>
    <t>لوز 2019</t>
  </si>
  <si>
    <t>لوز 2020</t>
  </si>
  <si>
    <t>لوز 2021</t>
  </si>
  <si>
    <t>مختلفات 2017</t>
  </si>
  <si>
    <t>مختلفات 2018</t>
  </si>
  <si>
    <t>مختلفات 2019</t>
  </si>
  <si>
    <t>مختلفات 2020</t>
  </si>
  <si>
    <t>مختلفات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</si>
</sst>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2"/>
      <name val="Arial Unicode MS"/>
      <family val="2"/>
    </font>
    <font>
      <b/>
      <sz val="12"/>
      <name val="Arial Unicode MS"/>
      <family val="2"/>
    </font>
    <font>
      <b/>
      <sz val="12"/>
      <name val="Calibri Light"/>
      <family val="1"/>
      <scheme val="major"/>
    </font>
    <font>
      <b/>
      <sz val="10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/>
    </xf>
    <xf numFmtId="1" fontId="3" fillId="3" borderId="18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2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/>
    </xf>
    <xf numFmtId="1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1" fontId="3" fillId="5" borderId="22" xfId="0" applyNumberFormat="1" applyFont="1" applyFill="1" applyBorder="1" applyAlignment="1">
      <alignment horizontal="center" vertical="center"/>
    </xf>
    <xf numFmtId="1" fontId="3" fillId="2" borderId="23" xfId="0" applyNumberFormat="1" applyFont="1" applyFill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2" borderId="25" xfId="0" applyNumberFormat="1" applyFon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rightToLeft="1" tabSelected="1" workbookViewId="0">
      <selection activeCell="L1" sqref="L1:P1"/>
    </sheetView>
  </sheetViews>
  <sheetFormatPr baseColWidth="10" defaultRowHeight="15"/>
  <cols>
    <col min="1" max="1" width="18.7109375" customWidth="1"/>
  </cols>
  <sheetData>
    <row r="1" spans="1:16" ht="16.5" thickTop="1" thickBot="1">
      <c r="A1" s="35" t="s">
        <v>0</v>
      </c>
      <c r="B1" s="32" t="s">
        <v>16</v>
      </c>
      <c r="C1" s="32" t="s">
        <v>17</v>
      </c>
      <c r="D1" s="32" t="s">
        <v>18</v>
      </c>
      <c r="E1" s="32" t="s">
        <v>19</v>
      </c>
      <c r="F1" s="32" t="s">
        <v>20</v>
      </c>
      <c r="G1" s="33" t="s">
        <v>21</v>
      </c>
      <c r="H1" s="33" t="s">
        <v>22</v>
      </c>
      <c r="I1" s="33" t="s">
        <v>23</v>
      </c>
      <c r="J1" s="33" t="s">
        <v>24</v>
      </c>
      <c r="K1" s="33" t="s">
        <v>25</v>
      </c>
      <c r="L1" s="34" t="s">
        <v>26</v>
      </c>
      <c r="M1" s="34" t="s">
        <v>27</v>
      </c>
      <c r="N1" s="34" t="s">
        <v>28</v>
      </c>
      <c r="O1" s="34" t="s">
        <v>29</v>
      </c>
      <c r="P1" s="34" t="s">
        <v>30</v>
      </c>
    </row>
    <row r="2" spans="1:16" ht="17.25" hidden="1" customHeight="1" thickTop="1" thickBot="1">
      <c r="A2" s="36"/>
      <c r="B2" s="5">
        <v>2017</v>
      </c>
      <c r="C2" s="6">
        <v>2018</v>
      </c>
      <c r="D2" s="6">
        <v>2019</v>
      </c>
      <c r="E2" s="6">
        <v>2020</v>
      </c>
      <c r="F2" s="7">
        <v>2021</v>
      </c>
      <c r="G2" s="8">
        <v>2017</v>
      </c>
      <c r="H2" s="6">
        <v>2018</v>
      </c>
      <c r="I2" s="6">
        <v>2019</v>
      </c>
      <c r="J2" s="6">
        <v>2020</v>
      </c>
      <c r="K2" s="9">
        <v>2021</v>
      </c>
      <c r="L2" s="10">
        <v>2017</v>
      </c>
      <c r="M2" s="11">
        <v>2018</v>
      </c>
      <c r="N2" s="11">
        <v>2019</v>
      </c>
      <c r="O2" s="11">
        <v>2020</v>
      </c>
      <c r="P2" s="12">
        <v>2021</v>
      </c>
    </row>
    <row r="3" spans="1:16" ht="15.75">
      <c r="A3" s="1" t="s">
        <v>1</v>
      </c>
      <c r="B3" s="13">
        <v>240</v>
      </c>
      <c r="C3" s="14">
        <v>1471.2</v>
      </c>
      <c r="D3" s="14">
        <v>1900</v>
      </c>
      <c r="E3" s="14">
        <v>3250</v>
      </c>
      <c r="F3" s="15">
        <v>93</v>
      </c>
      <c r="G3" s="16">
        <v>720</v>
      </c>
      <c r="H3" s="14">
        <v>1260</v>
      </c>
      <c r="I3" s="14">
        <v>1228.752</v>
      </c>
      <c r="J3" s="14">
        <f>I3*0.67</f>
        <v>823.26384000000007</v>
      </c>
      <c r="K3" s="17">
        <f>0.141322034*10250</f>
        <v>1448.5508485</v>
      </c>
      <c r="L3" s="13">
        <v>388.5</v>
      </c>
      <c r="M3" s="14">
        <v>299.14972458688032</v>
      </c>
      <c r="N3" s="18">
        <v>380</v>
      </c>
      <c r="O3" s="19">
        <v>400</v>
      </c>
      <c r="P3" s="20">
        <f>0.749907692*420</f>
        <v>314.96123064</v>
      </c>
    </row>
    <row r="4" spans="1:16" ht="15.75">
      <c r="A4" s="2" t="s">
        <v>2</v>
      </c>
      <c r="B4" s="13">
        <v>376</v>
      </c>
      <c r="C4" s="14">
        <v>2304.88</v>
      </c>
      <c r="D4" s="14">
        <v>1550</v>
      </c>
      <c r="E4" s="14">
        <v>5680</v>
      </c>
      <c r="F4" s="15">
        <v>1080</v>
      </c>
      <c r="G4" s="16">
        <v>17</v>
      </c>
      <c r="H4" s="14">
        <v>29.75</v>
      </c>
      <c r="I4" s="14">
        <v>29.0122</v>
      </c>
      <c r="J4" s="14">
        <v>20</v>
      </c>
      <c r="K4" s="17">
        <f>0.141322034*85</f>
        <v>12.012372890000002</v>
      </c>
      <c r="L4" s="13">
        <v>126</v>
      </c>
      <c r="M4" s="14">
        <v>97.021532298447667</v>
      </c>
      <c r="N4" s="18">
        <v>115</v>
      </c>
      <c r="O4" s="19">
        <v>120</v>
      </c>
      <c r="P4" s="20">
        <f>0.749907692*110</f>
        <v>82.489846119999996</v>
      </c>
    </row>
    <row r="5" spans="1:16" ht="15.75">
      <c r="A5" s="2" t="s">
        <v>3</v>
      </c>
      <c r="B5" s="13">
        <v>280</v>
      </c>
      <c r="C5" s="14">
        <v>1716.3999999999999</v>
      </c>
      <c r="D5" s="14">
        <v>510</v>
      </c>
      <c r="E5" s="14">
        <v>3200</v>
      </c>
      <c r="F5" s="15">
        <v>60</v>
      </c>
      <c r="G5" s="16">
        <v>360</v>
      </c>
      <c r="H5" s="14">
        <v>630</v>
      </c>
      <c r="I5" s="14">
        <v>614.37599999999998</v>
      </c>
      <c r="J5" s="14">
        <v>413</v>
      </c>
      <c r="K5" s="17">
        <f>0.141322034*2600</f>
        <v>367.43728840000006</v>
      </c>
      <c r="L5" s="13">
        <v>126</v>
      </c>
      <c r="M5" s="14">
        <v>97.021532298447667</v>
      </c>
      <c r="N5" s="18">
        <v>115</v>
      </c>
      <c r="O5" s="19">
        <v>120</v>
      </c>
      <c r="P5" s="20">
        <f>0.749907692*110</f>
        <v>82.489846119999996</v>
      </c>
    </row>
    <row r="6" spans="1:16" ht="15.75">
      <c r="A6" s="2" t="s">
        <v>4</v>
      </c>
      <c r="B6" s="13">
        <v>320</v>
      </c>
      <c r="C6" s="14">
        <v>1961.6</v>
      </c>
      <c r="D6" s="14">
        <v>700</v>
      </c>
      <c r="E6" s="14">
        <v>3900</v>
      </c>
      <c r="F6" s="15">
        <v>60</v>
      </c>
      <c r="G6" s="16">
        <v>360</v>
      </c>
      <c r="H6" s="14">
        <v>630</v>
      </c>
      <c r="I6" s="14">
        <v>614.37599999999998</v>
      </c>
      <c r="J6" s="14">
        <v>413</v>
      </c>
      <c r="K6" s="17">
        <f>0.141322034*2800</f>
        <v>395.70169520000002</v>
      </c>
      <c r="L6" s="13">
        <v>126</v>
      </c>
      <c r="M6" s="14">
        <v>97.021532298447667</v>
      </c>
      <c r="N6" s="18">
        <v>120</v>
      </c>
      <c r="O6" s="19">
        <v>125</v>
      </c>
      <c r="P6" s="20">
        <f>0.749907692*110</f>
        <v>82.489846119999996</v>
      </c>
    </row>
    <row r="7" spans="1:16" ht="15.75">
      <c r="A7" s="2" t="s">
        <v>5</v>
      </c>
      <c r="B7" s="13">
        <v>2880</v>
      </c>
      <c r="C7" s="14">
        <v>17654.400000000001</v>
      </c>
      <c r="D7" s="14">
        <v>1800</v>
      </c>
      <c r="E7" s="14">
        <v>25120</v>
      </c>
      <c r="F7" s="15">
        <v>270</v>
      </c>
      <c r="G7" s="16">
        <v>300</v>
      </c>
      <c r="H7" s="14">
        <v>525</v>
      </c>
      <c r="I7" s="14">
        <v>511.97999999999996</v>
      </c>
      <c r="J7" s="14">
        <f t="shared" ref="J7:J16" si="0">I7*0.67</f>
        <v>343.02659999999997</v>
      </c>
      <c r="K7" s="17">
        <f>0.141322034*2370</f>
        <v>334.93322058000001</v>
      </c>
      <c r="L7" s="13">
        <v>147</v>
      </c>
      <c r="M7" s="14">
        <v>113.19178768152227</v>
      </c>
      <c r="N7" s="18">
        <v>130</v>
      </c>
      <c r="O7" s="19">
        <f>N7*1.02</f>
        <v>132.6</v>
      </c>
      <c r="P7" s="20">
        <f>0.749907692*105</f>
        <v>78.740307659999999</v>
      </c>
    </row>
    <row r="8" spans="1:16" ht="15.75">
      <c r="A8" s="2" t="s">
        <v>6</v>
      </c>
      <c r="B8" s="13">
        <v>2720</v>
      </c>
      <c r="C8" s="14">
        <v>16673.599999999999</v>
      </c>
      <c r="D8" s="14">
        <v>900</v>
      </c>
      <c r="E8" s="14">
        <v>38200</v>
      </c>
      <c r="F8" s="15">
        <v>175</v>
      </c>
      <c r="G8" s="16">
        <v>276</v>
      </c>
      <c r="H8" s="14">
        <v>483</v>
      </c>
      <c r="I8" s="14">
        <v>471.02159999999998</v>
      </c>
      <c r="J8" s="14">
        <v>319</v>
      </c>
      <c r="K8" s="17">
        <f>0.141322034*2280</f>
        <v>322.21423752000004</v>
      </c>
      <c r="L8" s="13">
        <v>147</v>
      </c>
      <c r="M8" s="14">
        <v>113.19178768152227</v>
      </c>
      <c r="N8" s="18">
        <v>130</v>
      </c>
      <c r="O8" s="19">
        <v>135</v>
      </c>
      <c r="P8" s="20">
        <f>0.749907692*115</f>
        <v>86.239384579999992</v>
      </c>
    </row>
    <row r="9" spans="1:16" ht="15.75">
      <c r="A9" s="2" t="s">
        <v>7</v>
      </c>
      <c r="B9" s="13">
        <v>6400</v>
      </c>
      <c r="C9" s="14">
        <v>39232</v>
      </c>
      <c r="D9" s="14">
        <v>1850</v>
      </c>
      <c r="E9" s="14">
        <v>55800</v>
      </c>
      <c r="F9" s="21">
        <v>400</v>
      </c>
      <c r="G9" s="16">
        <v>420</v>
      </c>
      <c r="H9" s="14">
        <v>735</v>
      </c>
      <c r="I9" s="14">
        <v>716.77199999999993</v>
      </c>
      <c r="J9" s="14">
        <f t="shared" si="0"/>
        <v>480.23723999999999</v>
      </c>
      <c r="K9" s="17">
        <f>0.141322034*3430</f>
        <v>484.73457662000004</v>
      </c>
      <c r="L9" s="13">
        <v>84</v>
      </c>
      <c r="M9" s="14">
        <v>64.681021532298445</v>
      </c>
      <c r="N9" s="18">
        <v>82</v>
      </c>
      <c r="O9" s="19">
        <v>90</v>
      </c>
      <c r="P9" s="20">
        <f>0.749907692*25</f>
        <v>18.747692300000001</v>
      </c>
    </row>
    <row r="10" spans="1:16" ht="15.75">
      <c r="A10" s="2" t="s">
        <v>8</v>
      </c>
      <c r="B10" s="13">
        <v>16400</v>
      </c>
      <c r="C10" s="14">
        <v>100532</v>
      </c>
      <c r="D10" s="14">
        <v>8300</v>
      </c>
      <c r="E10" s="14">
        <v>97500</v>
      </c>
      <c r="F10" s="21">
        <v>22310</v>
      </c>
      <c r="G10" s="16">
        <v>780</v>
      </c>
      <c r="H10" s="14">
        <v>1365</v>
      </c>
      <c r="I10" s="14">
        <v>1331.1479999999999</v>
      </c>
      <c r="J10" s="14">
        <f t="shared" si="0"/>
        <v>891.86915999999997</v>
      </c>
      <c r="K10" s="17">
        <f>0.141322034*10700</f>
        <v>1512.1457638000002</v>
      </c>
      <c r="L10" s="13">
        <v>630</v>
      </c>
      <c r="M10" s="14">
        <v>485.10766149223832</v>
      </c>
      <c r="N10" s="18">
        <v>630</v>
      </c>
      <c r="O10" s="19">
        <v>645</v>
      </c>
      <c r="P10" s="20">
        <f>0.749907692*750</f>
        <v>562.43076899999994</v>
      </c>
    </row>
    <row r="11" spans="1:16" ht="15.75">
      <c r="A11" s="2" t="s">
        <v>9</v>
      </c>
      <c r="B11" s="13">
        <v>6800</v>
      </c>
      <c r="C11" s="14">
        <v>41684</v>
      </c>
      <c r="D11" s="14">
        <v>1650</v>
      </c>
      <c r="E11" s="14">
        <v>15096</v>
      </c>
      <c r="F11" s="21">
        <v>5560</v>
      </c>
      <c r="G11" s="16">
        <v>900</v>
      </c>
      <c r="H11" s="14">
        <v>1575</v>
      </c>
      <c r="I11" s="14">
        <v>1535.9399999999998</v>
      </c>
      <c r="J11" s="14">
        <v>1030</v>
      </c>
      <c r="K11" s="17">
        <f>0.141322034*7470</f>
        <v>1055.67559398</v>
      </c>
      <c r="L11" s="13">
        <v>525</v>
      </c>
      <c r="M11" s="14">
        <v>404.25638457686529</v>
      </c>
      <c r="N11" s="18">
        <v>505</v>
      </c>
      <c r="O11" s="19">
        <f>N11*1.02</f>
        <v>515.1</v>
      </c>
      <c r="P11" s="20">
        <f>0.749907692*580</f>
        <v>434.94646136</v>
      </c>
    </row>
    <row r="12" spans="1:16" ht="15.75">
      <c r="A12" s="2" t="s">
        <v>10</v>
      </c>
      <c r="B12" s="13">
        <v>5840</v>
      </c>
      <c r="C12" s="14">
        <v>35800</v>
      </c>
      <c r="D12" s="14">
        <v>11750</v>
      </c>
      <c r="E12" s="14">
        <v>25400</v>
      </c>
      <c r="F12" s="21">
        <v>16200</v>
      </c>
      <c r="G12" s="16">
        <v>384</v>
      </c>
      <c r="H12" s="14">
        <v>672</v>
      </c>
      <c r="I12" s="14">
        <v>655.33439999999996</v>
      </c>
      <c r="J12" s="14">
        <v>440</v>
      </c>
      <c r="K12" s="17">
        <f>0.141322034*2660</f>
        <v>375.91661044000006</v>
      </c>
      <c r="L12" s="13">
        <v>630</v>
      </c>
      <c r="M12" s="14">
        <v>485.10766149223832</v>
      </c>
      <c r="N12" s="18">
        <v>630</v>
      </c>
      <c r="O12" s="19">
        <v>645</v>
      </c>
      <c r="P12" s="20">
        <f>0.749907692*660</f>
        <v>494.93907671999995</v>
      </c>
    </row>
    <row r="13" spans="1:16" ht="15.75">
      <c r="A13" s="2" t="s">
        <v>11</v>
      </c>
      <c r="B13" s="13">
        <v>8880</v>
      </c>
      <c r="C13" s="14">
        <v>54430</v>
      </c>
      <c r="D13" s="14">
        <v>8000</v>
      </c>
      <c r="E13" s="14">
        <v>23550</v>
      </c>
      <c r="F13" s="21">
        <v>14750</v>
      </c>
      <c r="G13" s="16">
        <v>780</v>
      </c>
      <c r="H13" s="14">
        <v>1365</v>
      </c>
      <c r="I13" s="14">
        <v>1331.1479999999999</v>
      </c>
      <c r="J13" s="14">
        <f t="shared" si="0"/>
        <v>891.86915999999997</v>
      </c>
      <c r="K13" s="17">
        <f>0.141322034*9505</f>
        <v>1343.2659331700002</v>
      </c>
      <c r="L13" s="13">
        <v>840</v>
      </c>
      <c r="M13" s="14">
        <v>646.81021532298439</v>
      </c>
      <c r="N13" s="18">
        <v>840</v>
      </c>
      <c r="O13" s="19">
        <v>860</v>
      </c>
      <c r="P13" s="20">
        <f>0.749907692*930</f>
        <v>697.41415355999993</v>
      </c>
    </row>
    <row r="14" spans="1:16" ht="15.75">
      <c r="A14" s="2" t="s">
        <v>12</v>
      </c>
      <c r="B14" s="13">
        <v>2400</v>
      </c>
      <c r="C14" s="14">
        <v>14900</v>
      </c>
      <c r="D14" s="14">
        <v>4200</v>
      </c>
      <c r="E14" s="18">
        <v>7145</v>
      </c>
      <c r="F14" s="21">
        <v>9100</v>
      </c>
      <c r="G14" s="22">
        <v>420</v>
      </c>
      <c r="H14" s="14">
        <f>G14*0.9752</f>
        <v>409.584</v>
      </c>
      <c r="I14" s="18">
        <f>1.05*200</f>
        <v>210</v>
      </c>
      <c r="J14" s="14">
        <f t="shared" si="0"/>
        <v>140.70000000000002</v>
      </c>
      <c r="K14" s="17">
        <f>0.141322034*1500</f>
        <v>211.98305100000002</v>
      </c>
      <c r="L14" s="23">
        <v>161.7025538307461</v>
      </c>
      <c r="M14" s="18">
        <v>211</v>
      </c>
      <c r="N14" s="18">
        <v>211</v>
      </c>
      <c r="O14" s="19">
        <v>218</v>
      </c>
      <c r="P14" s="20">
        <f>0.749907692*600</f>
        <v>449.94461519999999</v>
      </c>
    </row>
    <row r="15" spans="1:16" ht="15.75">
      <c r="A15" s="2" t="s">
        <v>13</v>
      </c>
      <c r="B15" s="13">
        <v>2000</v>
      </c>
      <c r="C15" s="14">
        <v>12290</v>
      </c>
      <c r="D15" s="14">
        <v>420</v>
      </c>
      <c r="E15" s="18">
        <v>10415</v>
      </c>
      <c r="F15" s="21">
        <v>8415</v>
      </c>
      <c r="G15" s="22">
        <v>810.25</v>
      </c>
      <c r="H15" s="14">
        <f>G15*0.9752</f>
        <v>790.1558</v>
      </c>
      <c r="I15" s="18">
        <v>1110</v>
      </c>
      <c r="J15" s="14">
        <v>745</v>
      </c>
      <c r="K15" s="17">
        <f>0.141322034*3350</f>
        <v>473.42881390000002</v>
      </c>
      <c r="L15" s="23">
        <v>854.71349881965807</v>
      </c>
      <c r="M15" s="18">
        <v>1110</v>
      </c>
      <c r="N15" s="18">
        <v>1110</v>
      </c>
      <c r="O15" s="19">
        <v>1140</v>
      </c>
      <c r="P15" s="20">
        <f>0.749907692*1000</f>
        <v>749.907692</v>
      </c>
    </row>
    <row r="16" spans="1:16" ht="16.5" thickBot="1">
      <c r="A16" s="3" t="s">
        <v>14</v>
      </c>
      <c r="B16" s="13">
        <v>464</v>
      </c>
      <c r="C16" s="14">
        <v>2850</v>
      </c>
      <c r="D16" s="14">
        <v>2540</v>
      </c>
      <c r="E16" s="18">
        <v>11190</v>
      </c>
      <c r="F16" s="21">
        <v>2460</v>
      </c>
      <c r="G16" s="22">
        <v>0</v>
      </c>
      <c r="H16" s="14">
        <f>G16*0.9752</f>
        <v>0</v>
      </c>
      <c r="I16" s="18">
        <v>1900</v>
      </c>
      <c r="J16" s="14">
        <f t="shared" si="0"/>
        <v>1273</v>
      </c>
      <c r="K16" s="17">
        <f>0.141322034*0</f>
        <v>0</v>
      </c>
      <c r="L16" s="23">
        <v>1463.0231060877029</v>
      </c>
      <c r="M16" s="18">
        <v>1900</v>
      </c>
      <c r="N16" s="18">
        <v>1900</v>
      </c>
      <c r="O16" s="19">
        <v>1940</v>
      </c>
      <c r="P16" s="20">
        <f>0.749907692*2610</f>
        <v>1957.2590761199999</v>
      </c>
    </row>
    <row r="17" spans="1:16" ht="17.25" thickTop="1" thickBot="1">
      <c r="A17" s="4" t="s">
        <v>15</v>
      </c>
      <c r="B17" s="24">
        <f>SUM(B3:B16)</f>
        <v>56000</v>
      </c>
      <c r="C17" s="25">
        <f>SUM(C3:C16)</f>
        <v>343500.08</v>
      </c>
      <c r="D17" s="25">
        <f>SUM(D3:D16)</f>
        <v>46070</v>
      </c>
      <c r="E17" s="25">
        <f>SUM(E3:E16)</f>
        <v>325446</v>
      </c>
      <c r="F17" s="26">
        <f>SUM(F3:F16)</f>
        <v>80933</v>
      </c>
      <c r="G17" s="27">
        <f t="shared" ref="G17:P17" si="1">SUM(G3:G16)</f>
        <v>6527.25</v>
      </c>
      <c r="H17" s="25">
        <f t="shared" si="1"/>
        <v>10469.489800000001</v>
      </c>
      <c r="I17" s="25">
        <f t="shared" si="1"/>
        <v>12259.860199999999</v>
      </c>
      <c r="J17" s="25">
        <f t="shared" si="1"/>
        <v>8223.9660000000003</v>
      </c>
      <c r="K17" s="28">
        <f>SUM(K3:K16)</f>
        <v>8338.000006000002</v>
      </c>
      <c r="L17" s="29">
        <f t="shared" si="1"/>
        <v>6248.9391587381069</v>
      </c>
      <c r="M17" s="30">
        <f t="shared" si="1"/>
        <v>6123.5608412618931</v>
      </c>
      <c r="N17" s="30">
        <f t="shared" si="1"/>
        <v>6898</v>
      </c>
      <c r="O17" s="30">
        <f t="shared" si="1"/>
        <v>7085.7</v>
      </c>
      <c r="P17" s="31">
        <f t="shared" si="1"/>
        <v>6092.9999974999992</v>
      </c>
    </row>
    <row r="18" spans="1:16" ht="15.75" thickTop="1"/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2022-09-13T09:18:14Z</dcterms:created>
  <dcterms:modified xsi:type="dcterms:W3CDTF">2022-09-14T08:30:03Z</dcterms:modified>
</cp:coreProperties>
</file>